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ow-rite.lcl\network\Users\swarren\"/>
    </mc:Choice>
  </mc:AlternateContent>
  <xr:revisionPtr revIDLastSave="0" documentId="13_ncr:1_{5DE0773D-02DD-4E6F-927F-A2CD09AF477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ost Justification Worksheet" sheetId="2" r:id="rId1"/>
    <sheet name="X" sheetId="3" r:id="rId2"/>
  </sheets>
  <definedNames>
    <definedName name="_xlnm.Print_Area" localSheetId="0">'Cost Justification Worksheet'!$A$1:$N$47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3" l="1"/>
  <c r="C18" i="2"/>
  <c r="C20" i="2" s="1"/>
  <c r="C24" i="2" s="1"/>
  <c r="G44" i="2"/>
  <c r="C4" i="3"/>
  <c r="G26" i="2"/>
  <c r="G33" i="2"/>
  <c r="B23" i="3"/>
  <c r="G18" i="2"/>
  <c r="C46" i="2" s="1"/>
  <c r="G20" i="2"/>
  <c r="G24" i="2"/>
  <c r="G37" i="2" s="1"/>
  <c r="K33" i="2"/>
  <c r="C44" i="2" l="1"/>
  <c r="C34" i="2"/>
  <c r="C37" i="2"/>
  <c r="K37" i="2" s="1"/>
  <c r="C38" i="2"/>
  <c r="C35" i="2"/>
  <c r="B5" i="3"/>
  <c r="B6" i="3" s="1"/>
  <c r="C36" i="2"/>
  <c r="G38" i="2"/>
  <c r="G36" i="2"/>
  <c r="G34" i="2"/>
  <c r="C5" i="3"/>
  <c r="C6" i="3" s="1"/>
  <c r="G35" i="2"/>
  <c r="G39" i="2" l="1"/>
  <c r="K35" i="2"/>
  <c r="B22" i="3" s="1"/>
  <c r="B24" i="3" s="1"/>
  <c r="G46" i="2" s="1"/>
  <c r="K38" i="2"/>
  <c r="K36" i="2"/>
  <c r="B9" i="3"/>
  <c r="B10" i="3"/>
  <c r="B11" i="3" s="1"/>
  <c r="B12" i="3" s="1"/>
  <c r="B13" i="3" s="1"/>
  <c r="B14" i="3" s="1"/>
  <c r="B15" i="3" s="1"/>
  <c r="B16" i="3" s="1"/>
  <c r="B17" i="3" s="1"/>
  <c r="B18" i="3" s="1"/>
  <c r="K34" i="2"/>
  <c r="C39" i="2"/>
  <c r="C9" i="3"/>
  <c r="C10" i="3"/>
  <c r="C11" i="3"/>
  <c r="C12" i="3"/>
  <c r="C13" i="3" s="1"/>
  <c r="C14" i="3" s="1"/>
  <c r="C15" i="3" s="1"/>
  <c r="C16" i="3" s="1"/>
  <c r="C17" i="3" s="1"/>
  <c r="C18" i="3" s="1"/>
  <c r="I46" i="2" l="1"/>
  <c r="K39" i="2"/>
  <c r="G42" i="2" s="1"/>
</calcChain>
</file>

<file path=xl/sharedStrings.xml><?xml version="1.0" encoding="utf-8"?>
<sst xmlns="http://schemas.openxmlformats.org/spreadsheetml/2006/main" count="63" uniqueCount="56">
  <si>
    <t>Battery Cells</t>
  </si>
  <si>
    <t>Number of Batteries in Facility</t>
  </si>
  <si>
    <t>Manual</t>
  </si>
  <si>
    <t>Annual Cleaning of Batteries</t>
  </si>
  <si>
    <t>Return on Investment</t>
  </si>
  <si>
    <t>See Dealer for Pricing</t>
  </si>
  <si>
    <t>Labor Cost per Watering</t>
  </si>
  <si>
    <t>Fully Loaded Labor Rate (per hour)</t>
  </si>
  <si>
    <t>Number of Waterings per Year</t>
  </si>
  <si>
    <t>Number of Water Supplies</t>
  </si>
  <si>
    <t>Retail Price for Water Supply</t>
  </si>
  <si>
    <t>Prepared for:</t>
  </si>
  <si>
    <t>Prepared by:</t>
  </si>
  <si>
    <t>Date:</t>
  </si>
  <si>
    <r>
      <t xml:space="preserve">Directions:  </t>
    </r>
    <r>
      <rPr>
        <sz val="10"/>
        <color indexed="8"/>
        <rFont val="Calibri"/>
        <family val="2"/>
      </rPr>
      <t xml:space="preserve"> Input the appropriate data in the blue highlighted cells.  Your numbers will automatically be calculated below.</t>
    </r>
  </si>
  <si>
    <t xml:space="preserve">Labor &amp; Cleaning Per Year Subtotal </t>
  </si>
  <si>
    <t>Cost by Year</t>
  </si>
  <si>
    <t xml:space="preserve">Year One    </t>
  </si>
  <si>
    <t xml:space="preserve">Year Two    </t>
  </si>
  <si>
    <t xml:space="preserve">Year Three    </t>
  </si>
  <si>
    <t xml:space="preserve">Year Four    </t>
  </si>
  <si>
    <t xml:space="preserve">Year Five    </t>
  </si>
  <si>
    <t>Total Five Year Cost</t>
  </si>
  <si>
    <t xml:space="preserve">    Six Months</t>
  </si>
  <si>
    <t>Initial Investment</t>
  </si>
  <si>
    <t>Flow-Rite Single Point Watering Cost Justification Worksheet</t>
  </si>
  <si>
    <t>Values for Graph</t>
  </si>
  <si>
    <t>Cumulative Cost by Month</t>
  </si>
  <si>
    <t>54</t>
  </si>
  <si>
    <t>Labor and Cleaning Per Year Subtotal</t>
  </si>
  <si>
    <t xml:space="preserve">6 </t>
  </si>
  <si>
    <t>12</t>
  </si>
  <si>
    <t>18</t>
  </si>
  <si>
    <t>24</t>
  </si>
  <si>
    <t>30</t>
  </si>
  <si>
    <t>36</t>
  </si>
  <si>
    <t>42</t>
  </si>
  <si>
    <t>48</t>
  </si>
  <si>
    <t>60</t>
  </si>
  <si>
    <t>Millennium Plus+</t>
  </si>
  <si>
    <t>Payback Period in Months</t>
  </si>
  <si>
    <t>Time Saved Per Year in Hours</t>
  </si>
  <si>
    <t>Water Supply Cost</t>
  </si>
  <si>
    <t>ROI</t>
  </si>
  <si>
    <t>Total 5 Year Return</t>
  </si>
  <si>
    <t>Millennium Cost Savings</t>
  </si>
  <si>
    <t xml:space="preserve">Year Zero    </t>
  </si>
  <si>
    <t>Total System Investment</t>
  </si>
  <si>
    <t>IRR / APY</t>
  </si>
  <si>
    <t>Minutes per Watering</t>
  </si>
  <si>
    <t xml:space="preserve">Last Revised: 12/17/2012  </t>
  </si>
  <si>
    <t xml:space="preserve"> Millennium Evo List Price</t>
  </si>
  <si>
    <t>Millennium Evo</t>
  </si>
  <si>
    <t xml:space="preserve">Total Five Year Millennium Evo Savings </t>
  </si>
  <si>
    <t>Total  Millennium Evo Equipment Cost</t>
  </si>
  <si>
    <t>Millennium Evo System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</si>
</sst>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/>
    <xf numFmtId="0" fontId="3" fillId="0" borderId="0" xfId="0" applyFont="1" applyFill="1" applyAlignment="1">
      <alignment horizontal="right"/>
    </xf>
    <xf numFmtId="0" fontId="0" fillId="0" borderId="0" xfId="0" applyFill="1"/>
    <xf numFmtId="0" fontId="0" fillId="0" borderId="0" xfId="0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 applyFill="1" applyAlignment="1">
      <alignment horizontal="right"/>
    </xf>
    <xf numFmtId="0" fontId="7" fillId="2" borderId="1" xfId="0" applyFont="1" applyFill="1" applyBorder="1" applyProtection="1">
      <protection locked="0"/>
    </xf>
    <xf numFmtId="0" fontId="7" fillId="0" borderId="2" xfId="0" applyFont="1" applyBorder="1"/>
    <xf numFmtId="0" fontId="7" fillId="2" borderId="3" xfId="0" applyFont="1" applyFill="1" applyBorder="1" applyProtection="1">
      <protection locked="0"/>
    </xf>
    <xf numFmtId="0" fontId="7" fillId="0" borderId="0" xfId="0" applyFont="1"/>
    <xf numFmtId="0" fontId="6" fillId="0" borderId="2" xfId="0" applyFont="1" applyBorder="1"/>
    <xf numFmtId="0" fontId="7" fillId="0" borderId="0" xfId="0" applyFont="1" applyAlignment="1">
      <alignment horizontal="right"/>
    </xf>
    <xf numFmtId="0" fontId="7" fillId="0" borderId="4" xfId="0" applyFont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right"/>
    </xf>
    <xf numFmtId="164" fontId="6" fillId="0" borderId="0" xfId="0" applyNumberFormat="1" applyFont="1"/>
    <xf numFmtId="0" fontId="6" fillId="0" borderId="0" xfId="0" applyFont="1" applyBorder="1" applyAlignment="1">
      <alignment horizontal="center"/>
    </xf>
    <xf numFmtId="164" fontId="7" fillId="2" borderId="3" xfId="0" applyNumberFormat="1" applyFont="1" applyFill="1" applyBorder="1" applyProtection="1">
      <protection locked="0"/>
    </xf>
    <xf numFmtId="164" fontId="7" fillId="2" borderId="1" xfId="0" applyNumberFormat="1" applyFont="1" applyFill="1" applyBorder="1" applyProtection="1">
      <protection locked="0"/>
    </xf>
    <xf numFmtId="0" fontId="7" fillId="3" borderId="0" xfId="0" applyFont="1" applyFill="1" applyAlignment="1">
      <alignment horizontal="right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7" fillId="3" borderId="0" xfId="0" applyFont="1" applyFill="1"/>
    <xf numFmtId="0" fontId="0" fillId="0" borderId="3" xfId="0" applyBorder="1"/>
    <xf numFmtId="164" fontId="0" fillId="0" borderId="3" xfId="0" applyNumberFormat="1" applyBorder="1"/>
    <xf numFmtId="49" fontId="0" fillId="0" borderId="3" xfId="0" applyNumberFormat="1" applyBorder="1"/>
    <xf numFmtId="49" fontId="0" fillId="0" borderId="3" xfId="0" applyNumberFormat="1" applyFont="1" applyBorder="1"/>
    <xf numFmtId="0" fontId="0" fillId="0" borderId="3" xfId="0" applyFont="1" applyBorder="1"/>
    <xf numFmtId="0" fontId="0" fillId="4" borderId="3" xfId="0" applyFill="1" applyBorder="1"/>
    <xf numFmtId="0" fontId="8" fillId="4" borderId="3" xfId="0" applyFont="1" applyFill="1" applyBorder="1" applyAlignment="1">
      <alignment horizontal="center"/>
    </xf>
    <xf numFmtId="0" fontId="9" fillId="3" borderId="0" xfId="0" applyFont="1" applyFill="1" applyAlignment="1">
      <alignment horizontal="right"/>
    </xf>
    <xf numFmtId="14" fontId="0" fillId="0" borderId="5" xfId="0" applyNumberFormat="1" applyBorder="1" applyAlignment="1" applyProtection="1">
      <alignment horizontal="center"/>
      <protection locked="0"/>
    </xf>
    <xf numFmtId="164" fontId="0" fillId="0" borderId="0" xfId="0" applyNumberFormat="1" applyFill="1"/>
    <xf numFmtId="9" fontId="2" fillId="0" borderId="0" xfId="1" applyFont="1" applyFill="1"/>
    <xf numFmtId="49" fontId="0" fillId="0" borderId="3" xfId="0" applyNumberFormat="1" applyFill="1" applyBorder="1"/>
    <xf numFmtId="10" fontId="0" fillId="0" borderId="3" xfId="0" applyNumberFormat="1" applyBorder="1"/>
    <xf numFmtId="0" fontId="0" fillId="4" borderId="6" xfId="0" applyFill="1" applyBorder="1"/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0" fontId="0" fillId="0" borderId="0" xfId="0" applyFill="1" applyBorder="1"/>
    <xf numFmtId="49" fontId="0" fillId="0" borderId="1" xfId="0" applyNumberFormat="1" applyFill="1" applyBorder="1"/>
    <xf numFmtId="164" fontId="0" fillId="0" borderId="7" xfId="0" applyNumberFormat="1" applyBorder="1"/>
    <xf numFmtId="0" fontId="0" fillId="4" borderId="8" xfId="0" applyFill="1" applyBorder="1"/>
    <xf numFmtId="0" fontId="0" fillId="4" borderId="9" xfId="0" applyFill="1" applyBorder="1"/>
    <xf numFmtId="49" fontId="0" fillId="0" borderId="10" xfId="0" applyNumberFormat="1" applyFill="1" applyBorder="1"/>
    <xf numFmtId="164" fontId="0" fillId="0" borderId="10" xfId="0" applyNumberFormat="1" applyFill="1" applyBorder="1"/>
    <xf numFmtId="9" fontId="7" fillId="5" borderId="3" xfId="0" applyNumberFormat="1" applyFont="1" applyFill="1" applyBorder="1" applyAlignment="1"/>
    <xf numFmtId="0" fontId="7" fillId="3" borderId="0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7" fillId="3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3" borderId="0" xfId="0" applyFont="1" applyFill="1" applyAlignment="1">
      <alignment horizontal="center"/>
    </xf>
    <xf numFmtId="164" fontId="6" fillId="0" borderId="19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2" borderId="1" xfId="0" applyNumberFormat="1" applyFont="1" applyFill="1" applyBorder="1" applyAlignment="1" applyProtection="1">
      <alignment horizontal="center"/>
      <protection locked="0"/>
    </xf>
    <xf numFmtId="164" fontId="7" fillId="2" borderId="11" xfId="0" applyNumberFormat="1" applyFont="1" applyFill="1" applyBorder="1" applyAlignment="1" applyProtection="1">
      <alignment horizontal="center"/>
      <protection locked="0"/>
    </xf>
    <xf numFmtId="164" fontId="7" fillId="2" borderId="6" xfId="0" applyNumberFormat="1" applyFont="1" applyFill="1" applyBorder="1" applyAlignment="1" applyProtection="1">
      <alignment horizontal="center"/>
      <protection locked="0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64" fontId="7" fillId="5" borderId="1" xfId="0" applyNumberFormat="1" applyFont="1" applyFill="1" applyBorder="1" applyAlignment="1">
      <alignment horizontal="center"/>
    </xf>
    <xf numFmtId="164" fontId="7" fillId="5" borderId="11" xfId="0" applyNumberFormat="1" applyFont="1" applyFill="1" applyBorder="1" applyAlignment="1">
      <alignment horizontal="center"/>
    </xf>
    <xf numFmtId="164" fontId="7" fillId="5" borderId="6" xfId="0" applyNumberFormat="1" applyFont="1" applyFill="1" applyBorder="1" applyAlignment="1">
      <alignment horizontal="center"/>
    </xf>
    <xf numFmtId="164" fontId="7" fillId="5" borderId="1" xfId="0" applyNumberFormat="1" applyFont="1" applyFill="1" applyBorder="1" applyAlignment="1" applyProtection="1">
      <alignment horizontal="center"/>
    </xf>
    <xf numFmtId="164" fontId="7" fillId="5" borderId="11" xfId="0" applyNumberFormat="1" applyFont="1" applyFill="1" applyBorder="1" applyAlignment="1" applyProtection="1">
      <alignment horizontal="center"/>
    </xf>
    <xf numFmtId="164" fontId="7" fillId="5" borderId="6" xfId="0" applyNumberFormat="1" applyFont="1" applyFill="1" applyBorder="1" applyAlignment="1" applyProtection="1">
      <alignment horizontal="center"/>
    </xf>
    <xf numFmtId="165" fontId="7" fillId="5" borderId="1" xfId="0" applyNumberFormat="1" applyFont="1" applyFill="1" applyBorder="1" applyAlignment="1">
      <alignment horizontal="center"/>
    </xf>
    <xf numFmtId="165" fontId="7" fillId="5" borderId="11" xfId="0" applyNumberFormat="1" applyFont="1" applyFill="1" applyBorder="1" applyAlignment="1">
      <alignment horizontal="center"/>
    </xf>
    <xf numFmtId="165" fontId="7" fillId="5" borderId="6" xfId="0" applyNumberFormat="1" applyFont="1" applyFill="1" applyBorder="1" applyAlignment="1">
      <alignment horizontal="center"/>
    </xf>
    <xf numFmtId="166" fontId="7" fillId="5" borderId="1" xfId="0" applyNumberFormat="1" applyFont="1" applyFill="1" applyBorder="1" applyAlignment="1">
      <alignment horizontal="center"/>
    </xf>
    <xf numFmtId="166" fontId="7" fillId="5" borderId="11" xfId="0" applyNumberFormat="1" applyFont="1" applyFill="1" applyBorder="1" applyAlignment="1">
      <alignment horizontal="center"/>
    </xf>
    <xf numFmtId="166" fontId="7" fillId="5" borderId="6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164" fontId="6" fillId="0" borderId="28" xfId="0" applyNumberFormat="1" applyFont="1" applyBorder="1" applyAlignment="1">
      <alignment horizontal="center" vertical="center"/>
    </xf>
    <xf numFmtId="164" fontId="6" fillId="0" borderId="29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164" fontId="6" fillId="0" borderId="22" xfId="0" applyNumberFormat="1" applyFont="1" applyFill="1" applyBorder="1" applyAlignment="1">
      <alignment horizontal="center"/>
    </xf>
    <xf numFmtId="164" fontId="6" fillId="0" borderId="23" xfId="0" applyNumberFormat="1" applyFont="1" applyFill="1" applyBorder="1" applyAlignment="1">
      <alignment horizontal="center"/>
    </xf>
    <xf numFmtId="164" fontId="6" fillId="0" borderId="24" xfId="0" applyNumberFormat="1" applyFont="1" applyFill="1" applyBorder="1" applyAlignment="1">
      <alignment horizontal="center"/>
    </xf>
    <xf numFmtId="164" fontId="7" fillId="2" borderId="22" xfId="0" applyNumberFormat="1" applyFont="1" applyFill="1" applyBorder="1" applyAlignment="1" applyProtection="1">
      <alignment horizontal="center"/>
      <protection locked="0"/>
    </xf>
    <xf numFmtId="164" fontId="7" fillId="2" borderId="23" xfId="0" applyNumberFormat="1" applyFont="1" applyFill="1" applyBorder="1" applyAlignment="1" applyProtection="1">
      <alignment horizontal="center"/>
      <protection locked="0"/>
    </xf>
    <xf numFmtId="164" fontId="7" fillId="2" borderId="24" xfId="0" applyNumberFormat="1" applyFont="1" applyFill="1" applyBorder="1" applyAlignment="1" applyProtection="1">
      <alignment horizontal="center"/>
      <protection locked="0"/>
    </xf>
    <xf numFmtId="0" fontId="11" fillId="0" borderId="18" xfId="0" applyFont="1" applyBorder="1"/>
    <xf numFmtId="0" fontId="11" fillId="0" borderId="0" xfId="0" applyFont="1"/>
    <xf numFmtId="164" fontId="6" fillId="0" borderId="1" xfId="0" applyNumberFormat="1" applyFont="1" applyFill="1" applyBorder="1" applyAlignment="1" applyProtection="1">
      <alignment horizontal="center"/>
    </xf>
    <xf numFmtId="164" fontId="6" fillId="0" borderId="11" xfId="0" applyNumberFormat="1" applyFont="1" applyFill="1" applyBorder="1" applyAlignment="1" applyProtection="1">
      <alignment horizontal="center"/>
    </xf>
    <xf numFmtId="164" fontId="6" fillId="0" borderId="6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7" fillId="0" borderId="26" xfId="0" applyFont="1" applyBorder="1" applyAlignment="1">
      <alignment horizontal="center"/>
    </xf>
    <xf numFmtId="3" fontId="7" fillId="2" borderId="1" xfId="0" applyNumberFormat="1" applyFont="1" applyFill="1" applyBorder="1" applyAlignment="1" applyProtection="1">
      <alignment horizontal="center"/>
      <protection locked="0"/>
    </xf>
    <xf numFmtId="3" fontId="7" fillId="2" borderId="11" xfId="0" applyNumberFormat="1" applyFont="1" applyFill="1" applyBorder="1" applyAlignment="1" applyProtection="1">
      <alignment horizontal="center"/>
      <protection locked="0"/>
    </xf>
    <xf numFmtId="3" fontId="7" fillId="2" borderId="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right" vertical="center"/>
    </xf>
    <xf numFmtId="0" fontId="6" fillId="0" borderId="30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0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Cumulative 5 Year Cost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X!$B$8</c:f>
              <c:strCache>
                <c:ptCount val="1"/>
                <c:pt idx="0">
                  <c:v>Manual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Lbls>
            <c:dLbl>
              <c:idx val="9"/>
              <c:layout>
                <c:manualLayout>
                  <c:x val="-2.4314992107200398E-2"/>
                  <c:y val="-6.910995448175333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FD-FB43-91BB-2A1D285428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X!$A$9:$A$18</c:f>
              <c:strCache>
                <c:ptCount val="10"/>
                <c:pt idx="0">
                  <c:v>6 </c:v>
                </c:pt>
                <c:pt idx="1">
                  <c:v>12</c:v>
                </c:pt>
                <c:pt idx="2">
                  <c:v>18</c:v>
                </c:pt>
                <c:pt idx="3">
                  <c:v>24</c:v>
                </c:pt>
                <c:pt idx="4">
                  <c:v>30</c:v>
                </c:pt>
                <c:pt idx="5">
                  <c:v>36</c:v>
                </c:pt>
                <c:pt idx="6">
                  <c:v>42</c:v>
                </c:pt>
                <c:pt idx="7">
                  <c:v>48</c:v>
                </c:pt>
                <c:pt idx="8">
                  <c:v>54</c:v>
                </c:pt>
                <c:pt idx="9">
                  <c:v>60</c:v>
                </c:pt>
              </c:strCache>
            </c:strRef>
          </c:cat>
          <c:val>
            <c:numRef>
              <c:f>X!$B$9:$B$18</c:f>
              <c:numCache>
                <c:formatCode>"$"#,##0.00</c:formatCode>
                <c:ptCount val="10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FD-FB43-91BB-2A1D285428DA}"/>
            </c:ext>
          </c:extLst>
        </c:ser>
        <c:ser>
          <c:idx val="1"/>
          <c:order val="1"/>
          <c:tx>
            <c:strRef>
              <c:f>X!$C$8</c:f>
              <c:strCache>
                <c:ptCount val="1"/>
                <c:pt idx="0">
                  <c:v>Millennium Plus+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9"/>
              <c:layout>
                <c:manualLayout>
                  <c:x val="-4.052498684533402E-3"/>
                  <c:y val="-8.753927567688756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Millennium Evo, [VALUE]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FD-FB43-91BB-2A1D285428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X!$A$9:$A$18</c:f>
              <c:strCache>
                <c:ptCount val="10"/>
                <c:pt idx="0">
                  <c:v>6 </c:v>
                </c:pt>
                <c:pt idx="1">
                  <c:v>12</c:v>
                </c:pt>
                <c:pt idx="2">
                  <c:v>18</c:v>
                </c:pt>
                <c:pt idx="3">
                  <c:v>24</c:v>
                </c:pt>
                <c:pt idx="4">
                  <c:v>30</c:v>
                </c:pt>
                <c:pt idx="5">
                  <c:v>36</c:v>
                </c:pt>
                <c:pt idx="6">
                  <c:v>42</c:v>
                </c:pt>
                <c:pt idx="7">
                  <c:v>48</c:v>
                </c:pt>
                <c:pt idx="8">
                  <c:v>54</c:v>
                </c:pt>
                <c:pt idx="9">
                  <c:v>60</c:v>
                </c:pt>
              </c:strCache>
            </c:strRef>
          </c:cat>
          <c:val>
            <c:numRef>
              <c:f>X!$C$9:$C$18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FD-FB43-91BB-2A1D28542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6131760"/>
        <c:axId val="1"/>
      </c:lineChart>
      <c:catAx>
        <c:axId val="182613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$&quot;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26131760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chemeClr val="bg1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Cumulative 5 Year Cost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X!$B$8</c:f>
              <c:strCache>
                <c:ptCount val="1"/>
                <c:pt idx="0">
                  <c:v>Manual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X!$A$9:$A$18</c:f>
              <c:strCache>
                <c:ptCount val="10"/>
                <c:pt idx="0">
                  <c:v>6 </c:v>
                </c:pt>
                <c:pt idx="1">
                  <c:v>12</c:v>
                </c:pt>
                <c:pt idx="2">
                  <c:v>18</c:v>
                </c:pt>
                <c:pt idx="3">
                  <c:v>24</c:v>
                </c:pt>
                <c:pt idx="4">
                  <c:v>30</c:v>
                </c:pt>
                <c:pt idx="5">
                  <c:v>36</c:v>
                </c:pt>
                <c:pt idx="6">
                  <c:v>42</c:v>
                </c:pt>
                <c:pt idx="7">
                  <c:v>48</c:v>
                </c:pt>
                <c:pt idx="8">
                  <c:v>54</c:v>
                </c:pt>
                <c:pt idx="9">
                  <c:v>60</c:v>
                </c:pt>
              </c:strCache>
            </c:strRef>
          </c:cat>
          <c:val>
            <c:numRef>
              <c:f>X!$B$9:$B$18</c:f>
              <c:numCache>
                <c:formatCode>"$"#,##0.00</c:formatCode>
                <c:ptCount val="10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3-6E45-B04C-9842821E64A5}"/>
            </c:ext>
          </c:extLst>
        </c:ser>
        <c:ser>
          <c:idx val="1"/>
          <c:order val="1"/>
          <c:tx>
            <c:strRef>
              <c:f>X!$C$8</c:f>
              <c:strCache>
                <c:ptCount val="1"/>
                <c:pt idx="0">
                  <c:v>Millennium Plus+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X!$A$9:$A$18</c:f>
              <c:strCache>
                <c:ptCount val="10"/>
                <c:pt idx="0">
                  <c:v>6 </c:v>
                </c:pt>
                <c:pt idx="1">
                  <c:v>12</c:v>
                </c:pt>
                <c:pt idx="2">
                  <c:v>18</c:v>
                </c:pt>
                <c:pt idx="3">
                  <c:v>24</c:v>
                </c:pt>
                <c:pt idx="4">
                  <c:v>30</c:v>
                </c:pt>
                <c:pt idx="5">
                  <c:v>36</c:v>
                </c:pt>
                <c:pt idx="6">
                  <c:v>42</c:v>
                </c:pt>
                <c:pt idx="7">
                  <c:v>48</c:v>
                </c:pt>
                <c:pt idx="8">
                  <c:v>54</c:v>
                </c:pt>
                <c:pt idx="9">
                  <c:v>60</c:v>
                </c:pt>
              </c:strCache>
            </c:strRef>
          </c:cat>
          <c:val>
            <c:numRef>
              <c:f>X!$C$9:$C$18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3-6E45-B04C-9842821E6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0016416"/>
        <c:axId val="1"/>
      </c:lineChart>
      <c:catAx>
        <c:axId val="184001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Months</a:t>
                </a:r>
              </a:p>
            </c:rich>
          </c:tx>
          <c:layout>
            <c:manualLayout>
              <c:xMode val="edge"/>
              <c:yMode val="edge"/>
              <c:x val="0.46097314758732078"/>
              <c:y val="0.8140078665804167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$&quot;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40016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78936850455289"/>
          <c:y val="0.90533154838410979"/>
          <c:w val="0.59339239377533726"/>
          <c:h val="6.8183965987087772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476249</xdr:colOff>
      <xdr:row>0</xdr:row>
      <xdr:rowOff>1</xdr:rowOff>
    </xdr:from>
    <xdr:ext cx="4909613" cy="30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B94CCFC-5F97-44C2-B38E-DFFB9CC62892}"/>
            </a:ext>
          </a:extLst>
        </xdr:cNvPr>
        <xdr:cNvSpPr txBox="1"/>
      </xdr:nvSpPr>
      <xdr:spPr>
        <a:xfrm>
          <a:off x="3516312" y="1"/>
          <a:ext cx="4818058" cy="301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2000" b="1"/>
            <a:t>Millennium Evo</a:t>
          </a:r>
          <a:r>
            <a:rPr lang="en-US" sz="2000" b="1" baseline="0"/>
            <a:t> SPW Cost Justification</a:t>
          </a:r>
          <a:endParaRPr lang="en-US" sz="2000" b="1"/>
        </a:p>
      </xdr:txBody>
    </xdr:sp>
    <xdr:clientData/>
  </xdr:oneCellAnchor>
  <xdr:twoCellAnchor>
    <xdr:from>
      <xdr:col>9</xdr:col>
      <xdr:colOff>101600</xdr:colOff>
      <xdr:row>7</xdr:row>
      <xdr:rowOff>177800</xdr:rowOff>
    </xdr:from>
    <xdr:to>
      <xdr:col>13</xdr:col>
      <xdr:colOff>1930400</xdr:colOff>
      <xdr:row>28</xdr:row>
      <xdr:rowOff>25400</xdr:rowOff>
    </xdr:to>
    <xdr:graphicFrame macro="">
      <xdr:nvGraphicFramePr>
        <xdr:cNvPr id="1056" name="Chart 8">
          <a:extLst>
            <a:ext uri="{FF2B5EF4-FFF2-40B4-BE49-F238E27FC236}">
              <a16:creationId xmlns:a16="http://schemas.microsoft.com/office/drawing/2014/main" id="{D18053B8-6455-AF4F-9BFB-9CBAE47FC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599924</xdr:colOff>
      <xdr:row>0</xdr:row>
      <xdr:rowOff>111370</xdr:rowOff>
    </xdr:from>
    <xdr:to>
      <xdr:col>2</xdr:col>
      <xdr:colOff>205154</xdr:colOff>
      <xdr:row>3</xdr:row>
      <xdr:rowOff>175817</xdr:rowOff>
    </xdr:to>
    <xdr:pic>
      <xdr:nvPicPr>
        <xdr:cNvPr id="1057" name="Picture 3">
          <a:extLst>
            <a:ext uri="{FF2B5EF4-FFF2-40B4-BE49-F238E27FC236}">
              <a16:creationId xmlns:a16="http://schemas.microsoft.com/office/drawing/2014/main" id="{0D6803AC-8BA3-F645-83D1-B10695443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9924" y="111370"/>
          <a:ext cx="1949845" cy="60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0</xdr:row>
      <xdr:rowOff>63500</xdr:rowOff>
    </xdr:from>
    <xdr:to>
      <xdr:col>9</xdr:col>
      <xdr:colOff>241300</xdr:colOff>
      <xdr:row>17</xdr:row>
      <xdr:rowOff>177800</xdr:rowOff>
    </xdr:to>
    <xdr:graphicFrame macro="">
      <xdr:nvGraphicFramePr>
        <xdr:cNvPr id="3083" name="Chart 5">
          <a:extLst>
            <a:ext uri="{FF2B5EF4-FFF2-40B4-BE49-F238E27FC236}">
              <a16:creationId xmlns:a16="http://schemas.microsoft.com/office/drawing/2014/main" id="{FDD3B3C7-8E87-3045-8C25-B451C0912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6"/>
  <sheetViews>
    <sheetView showGridLines="0" showRowColHeaders="0" tabSelected="1" zoomScale="130" zoomScaleNormal="130" zoomScaleSheetLayoutView="120" workbookViewId="0">
      <selection activeCell="G4" sqref="G4:L4"/>
    </sheetView>
  </sheetViews>
  <sheetFormatPr defaultColWidth="11.5546875" defaultRowHeight="14.4" x14ac:dyDescent="0.3"/>
  <cols>
    <col min="1" max="1" width="32.44140625" customWidth="1"/>
    <col min="2" max="2" width="1.6640625" customWidth="1"/>
    <col min="3" max="3" width="10.77734375" customWidth="1"/>
    <col min="4" max="4" width="1.6640625" customWidth="1"/>
    <col min="5" max="5" width="10.44140625" customWidth="1"/>
    <col min="6" max="6" width="1.6640625" customWidth="1"/>
    <col min="7" max="7" width="10.77734375" customWidth="1"/>
    <col min="8" max="8" width="1.6640625" customWidth="1"/>
    <col min="9" max="9" width="10.6640625" customWidth="1"/>
    <col min="10" max="10" width="1.6640625" customWidth="1"/>
    <col min="11" max="11" width="10.6640625" customWidth="1"/>
    <col min="12" max="12" width="1.6640625" customWidth="1"/>
    <col min="13" max="13" width="10.44140625" customWidth="1"/>
    <col min="14" max="14" width="25.77734375" customWidth="1"/>
    <col min="15" max="15" width="9.6640625" style="3" bestFit="1" customWidth="1"/>
    <col min="16" max="20" width="9.109375" style="3" customWidth="1"/>
    <col min="21" max="256" width="8.77734375" customWidth="1"/>
  </cols>
  <sheetData>
    <row r="1" spans="1:20" s="3" customFormat="1" ht="18" customHeight="1" x14ac:dyDescent="0.5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20" ht="11.25" customHeight="1" x14ac:dyDescent="0.3">
      <c r="A2" s="1"/>
      <c r="B2" s="1"/>
      <c r="C2" s="4"/>
      <c r="D2" s="1"/>
      <c r="E2" s="4"/>
      <c r="F2" s="1"/>
      <c r="G2" s="4"/>
      <c r="H2" s="4"/>
      <c r="I2" s="4"/>
      <c r="J2" s="4"/>
      <c r="K2" s="4"/>
      <c r="L2" s="4"/>
      <c r="M2" s="4"/>
      <c r="N2" s="4"/>
    </row>
    <row r="3" spans="1:20" x14ac:dyDescent="0.3">
      <c r="A3" s="4"/>
      <c r="B3" s="4"/>
      <c r="C3" s="60" t="s">
        <v>11</v>
      </c>
      <c r="D3" s="60"/>
      <c r="E3" s="60"/>
      <c r="F3" s="57"/>
      <c r="G3" s="61"/>
      <c r="H3" s="61"/>
      <c r="I3" s="61"/>
      <c r="J3" s="61"/>
      <c r="K3" s="61"/>
      <c r="L3" s="61"/>
      <c r="M3" s="4"/>
      <c r="N3" s="4"/>
    </row>
    <row r="4" spans="1:20" s="4" customFormat="1" ht="17.25" customHeight="1" x14ac:dyDescent="0.3">
      <c r="C4" s="60" t="s">
        <v>12</v>
      </c>
      <c r="D4" s="60"/>
      <c r="E4" s="60"/>
      <c r="F4" s="57"/>
      <c r="G4" s="62"/>
      <c r="H4" s="62"/>
      <c r="I4" s="62"/>
      <c r="J4" s="62"/>
      <c r="K4" s="62"/>
      <c r="L4" s="62"/>
      <c r="M4" s="57" t="s">
        <v>13</v>
      </c>
      <c r="N4" s="38"/>
      <c r="O4" s="3"/>
      <c r="P4" s="3"/>
      <c r="Q4" s="3"/>
      <c r="R4" s="3"/>
      <c r="S4" s="3"/>
      <c r="T4" s="3"/>
    </row>
    <row r="5" spans="1:20" s="4" customFormat="1" ht="4.5" customHeight="1" x14ac:dyDescent="0.3">
      <c r="O5" s="3"/>
      <c r="P5" s="3"/>
      <c r="Q5" s="3"/>
      <c r="R5" s="3"/>
      <c r="S5" s="3"/>
      <c r="T5" s="3"/>
    </row>
    <row r="6" spans="1:20" x14ac:dyDescent="0.3">
      <c r="A6" s="66" t="s">
        <v>14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1:20" ht="4.5" customHeight="1" x14ac:dyDescent="0.3">
      <c r="A7" s="1"/>
      <c r="B7" s="1"/>
      <c r="C7" s="4"/>
      <c r="D7" s="1"/>
      <c r="E7" s="4"/>
      <c r="F7" s="1"/>
      <c r="G7" s="4"/>
      <c r="H7" s="4"/>
      <c r="I7" s="4"/>
      <c r="J7" s="4"/>
      <c r="K7" s="4"/>
      <c r="L7" s="4"/>
      <c r="M7" s="4"/>
      <c r="N7" s="4"/>
    </row>
    <row r="8" spans="1:20" ht="13.5" customHeight="1" x14ac:dyDescent="0.3">
      <c r="A8" s="7" t="s">
        <v>0</v>
      </c>
      <c r="B8" s="7"/>
      <c r="C8" s="8">
        <v>12</v>
      </c>
      <c r="D8" s="7"/>
      <c r="E8" s="8">
        <v>18</v>
      </c>
      <c r="F8" s="7"/>
      <c r="G8" s="8">
        <v>24</v>
      </c>
      <c r="H8" s="8"/>
      <c r="I8" s="8">
        <v>40</v>
      </c>
      <c r="J8" s="9"/>
      <c r="K8" s="9"/>
      <c r="L8" s="9"/>
      <c r="M8" s="9"/>
      <c r="N8" s="9"/>
      <c r="O8" s="107"/>
      <c r="P8" s="107"/>
      <c r="Q8" s="107"/>
      <c r="R8" s="107"/>
      <c r="S8" s="107"/>
      <c r="T8" s="2"/>
    </row>
    <row r="9" spans="1:20" x14ac:dyDescent="0.3">
      <c r="A9" s="10" t="s">
        <v>1</v>
      </c>
      <c r="B9" s="10"/>
      <c r="C9" s="11"/>
      <c r="D9" s="12"/>
      <c r="E9" s="13"/>
      <c r="F9" s="12"/>
      <c r="G9" s="13"/>
      <c r="H9" s="14"/>
      <c r="I9" s="11"/>
      <c r="J9" s="15"/>
      <c r="K9" s="9"/>
      <c r="L9" s="9"/>
      <c r="M9" s="9"/>
      <c r="N9" s="9"/>
    </row>
    <row r="10" spans="1:20" s="4" customFormat="1" ht="5.25" customHeight="1" x14ac:dyDescent="0.3">
      <c r="A10" s="9"/>
      <c r="B10" s="9"/>
      <c r="C10" s="14"/>
      <c r="D10" s="14"/>
      <c r="E10" s="14"/>
      <c r="F10" s="14"/>
      <c r="G10" s="14"/>
      <c r="H10" s="14"/>
      <c r="I10" s="14"/>
      <c r="J10" s="9"/>
      <c r="K10" s="9"/>
      <c r="L10" s="9"/>
      <c r="M10" s="9"/>
      <c r="N10" s="9"/>
      <c r="O10" s="3"/>
      <c r="P10" s="3"/>
      <c r="Q10" s="3"/>
      <c r="R10" s="3"/>
      <c r="S10" s="3"/>
      <c r="T10" s="3"/>
    </row>
    <row r="11" spans="1:20" s="4" customFormat="1" x14ac:dyDescent="0.3">
      <c r="A11" s="16" t="s">
        <v>51</v>
      </c>
      <c r="B11" s="9"/>
      <c r="C11" s="25">
        <v>226</v>
      </c>
      <c r="D11" s="12"/>
      <c r="E11" s="24">
        <v>334</v>
      </c>
      <c r="F11" s="12"/>
      <c r="G11" s="24">
        <v>442</v>
      </c>
      <c r="H11" s="14"/>
      <c r="I11" s="24">
        <v>730</v>
      </c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5.25" customHeight="1" x14ac:dyDescent="0.3">
      <c r="A12" s="9"/>
      <c r="B12" s="9"/>
      <c r="C12" s="14"/>
      <c r="D12" s="14"/>
      <c r="E12" s="14"/>
      <c r="F12" s="14"/>
      <c r="G12" s="14"/>
      <c r="H12" s="14"/>
      <c r="I12" s="14"/>
      <c r="J12" s="9"/>
      <c r="K12" s="9"/>
      <c r="L12" s="9"/>
      <c r="M12" s="9"/>
      <c r="N12" s="9"/>
    </row>
    <row r="13" spans="1:20" s="4" customFormat="1" x14ac:dyDescent="0.3">
      <c r="A13" s="10" t="s">
        <v>7</v>
      </c>
      <c r="B13" s="10"/>
      <c r="C13" s="14"/>
      <c r="D13" s="17"/>
      <c r="E13" s="81"/>
      <c r="F13" s="81"/>
      <c r="G13" s="82"/>
      <c r="H13" s="18"/>
      <c r="I13" s="14"/>
      <c r="J13" s="9"/>
      <c r="K13" s="9"/>
      <c r="L13" s="9"/>
      <c r="M13" s="9"/>
      <c r="N13" s="9"/>
      <c r="O13" s="3"/>
      <c r="P13" s="3"/>
      <c r="Q13" s="3"/>
      <c r="R13" s="3"/>
      <c r="S13" s="3"/>
      <c r="T13" s="3"/>
    </row>
    <row r="14" spans="1:20" s="4" customFormat="1" ht="6" customHeight="1" x14ac:dyDescent="0.3">
      <c r="A14" s="16"/>
      <c r="B14" s="16"/>
      <c r="C14" s="19"/>
      <c r="D14" s="20"/>
      <c r="E14" s="19"/>
      <c r="F14" s="16"/>
      <c r="G14" s="19"/>
      <c r="H14" s="19"/>
      <c r="I14" s="1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s="4" customFormat="1" x14ac:dyDescent="0.3">
      <c r="A15" s="16" t="s">
        <v>8</v>
      </c>
      <c r="B15" s="16"/>
      <c r="C15" s="19"/>
      <c r="D15" s="19"/>
      <c r="E15" s="63"/>
      <c r="F15" s="64"/>
      <c r="G15" s="65"/>
      <c r="H15" s="19"/>
      <c r="I15" s="19"/>
      <c r="J15" s="8"/>
      <c r="K15" s="59"/>
      <c r="L15" s="59"/>
      <c r="M15" s="59"/>
      <c r="N15" s="9"/>
      <c r="O15" s="3"/>
      <c r="P15" s="3"/>
      <c r="Q15" s="3"/>
      <c r="R15" s="3"/>
      <c r="S15" s="3"/>
      <c r="T15" s="3"/>
    </row>
    <row r="16" spans="1:20" ht="4.5" customHeight="1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20" x14ac:dyDescent="0.3">
      <c r="A17" s="9"/>
      <c r="B17" s="9"/>
      <c r="C17" s="79" t="s">
        <v>2</v>
      </c>
      <c r="D17" s="79"/>
      <c r="E17" s="79"/>
      <c r="F17" s="9"/>
      <c r="G17" s="79" t="s">
        <v>52</v>
      </c>
      <c r="H17" s="79"/>
      <c r="I17" s="79"/>
      <c r="J17" s="9"/>
      <c r="K17" s="9"/>
      <c r="L17" s="9"/>
      <c r="M17" s="9"/>
      <c r="N17" s="9"/>
    </row>
    <row r="18" spans="1:20" x14ac:dyDescent="0.3">
      <c r="A18" s="16" t="s">
        <v>49</v>
      </c>
      <c r="B18" s="16"/>
      <c r="C18" s="121">
        <f>C9*C8+E9*E8+G9*G8+I9*I8</f>
        <v>0</v>
      </c>
      <c r="D18" s="122"/>
      <c r="E18" s="123"/>
      <c r="F18" s="16"/>
      <c r="G18" s="121">
        <f>C9+E9+G9+I9</f>
        <v>0</v>
      </c>
      <c r="H18" s="122"/>
      <c r="I18" s="123"/>
      <c r="J18" s="114"/>
      <c r="K18" s="115"/>
      <c r="L18" s="115"/>
      <c r="M18" s="115"/>
      <c r="N18" s="9"/>
    </row>
    <row r="19" spans="1:20" ht="6" customHeight="1" x14ac:dyDescent="0.3">
      <c r="A19" s="16"/>
      <c r="B19" s="16"/>
      <c r="C19" s="19"/>
      <c r="D19" s="20"/>
      <c r="E19" s="19"/>
      <c r="F19" s="16"/>
      <c r="G19" s="19"/>
      <c r="H19" s="19"/>
      <c r="I19" s="19"/>
      <c r="J19" s="9"/>
      <c r="K19" s="9"/>
      <c r="L19" s="9"/>
      <c r="M19" s="9"/>
      <c r="N19" s="9"/>
    </row>
    <row r="20" spans="1:20" x14ac:dyDescent="0.3">
      <c r="A20" s="16" t="s">
        <v>6</v>
      </c>
      <c r="B20" s="16"/>
      <c r="C20" s="76">
        <f>(C18/60)*E13</f>
        <v>0</v>
      </c>
      <c r="D20" s="77"/>
      <c r="E20" s="78"/>
      <c r="F20" s="16"/>
      <c r="G20" s="76">
        <f>(G18/60)*E13</f>
        <v>0</v>
      </c>
      <c r="H20" s="77"/>
      <c r="I20" s="78"/>
      <c r="J20" s="114"/>
      <c r="K20" s="115"/>
      <c r="L20" s="115"/>
      <c r="M20" s="115"/>
      <c r="N20" s="9"/>
    </row>
    <row r="21" spans="1:20" ht="6" customHeight="1" x14ac:dyDescent="0.3">
      <c r="A21" s="16"/>
      <c r="B21" s="16"/>
      <c r="C21" s="19"/>
      <c r="D21" s="20"/>
      <c r="E21" s="19"/>
      <c r="F21" s="16"/>
      <c r="G21" s="19"/>
      <c r="H21" s="19"/>
      <c r="I21" s="19"/>
      <c r="J21" s="9"/>
      <c r="K21" s="9"/>
      <c r="L21" s="9"/>
      <c r="M21" s="9"/>
      <c r="N21" s="9"/>
    </row>
    <row r="22" spans="1:20" x14ac:dyDescent="0.3">
      <c r="A22" s="10" t="s">
        <v>3</v>
      </c>
      <c r="B22" s="10"/>
      <c r="C22" s="111">
        <v>50</v>
      </c>
      <c r="D22" s="112"/>
      <c r="E22" s="113"/>
      <c r="F22" s="10"/>
      <c r="G22" s="76">
        <v>0</v>
      </c>
      <c r="H22" s="77"/>
      <c r="I22" s="78"/>
      <c r="J22" s="9"/>
      <c r="K22" s="14"/>
      <c r="L22" s="9"/>
      <c r="M22" s="9"/>
      <c r="N22" s="9"/>
    </row>
    <row r="23" spans="1:20" ht="6" customHeight="1" x14ac:dyDescent="0.3">
      <c r="A23" s="16"/>
      <c r="B23" s="16"/>
      <c r="C23" s="19"/>
      <c r="D23" s="20"/>
      <c r="E23" s="19"/>
      <c r="F23" s="16"/>
      <c r="G23" s="19"/>
      <c r="H23" s="19"/>
      <c r="I23" s="19"/>
      <c r="J23" s="9"/>
      <c r="K23" s="9"/>
      <c r="L23" s="9"/>
      <c r="M23" s="9"/>
      <c r="N23" s="9"/>
    </row>
    <row r="24" spans="1:20" x14ac:dyDescent="0.3">
      <c r="A24" s="10" t="s">
        <v>15</v>
      </c>
      <c r="B24" s="10"/>
      <c r="C24" s="108">
        <f>C20*E15+C22</f>
        <v>50</v>
      </c>
      <c r="D24" s="109"/>
      <c r="E24" s="110"/>
      <c r="F24" s="10"/>
      <c r="G24" s="76">
        <f>G20*E15+G22</f>
        <v>0</v>
      </c>
      <c r="H24" s="77"/>
      <c r="I24" s="78"/>
      <c r="J24" s="9"/>
      <c r="K24" s="9"/>
      <c r="L24" s="9"/>
      <c r="M24" s="9"/>
      <c r="N24" s="9"/>
    </row>
    <row r="25" spans="1:20" ht="6" customHeight="1" x14ac:dyDescent="0.3">
      <c r="A25" s="16"/>
      <c r="B25" s="16"/>
      <c r="C25" s="19"/>
      <c r="D25" s="20"/>
      <c r="E25" s="19"/>
      <c r="F25" s="16"/>
      <c r="G25" s="19"/>
      <c r="H25" s="19"/>
      <c r="I25" s="19"/>
      <c r="J25" s="9"/>
      <c r="K25" s="9"/>
      <c r="L25" s="9"/>
      <c r="M25" s="9"/>
      <c r="N25" s="9"/>
    </row>
    <row r="26" spans="1:20" s="4" customFormat="1" ht="15" customHeight="1" x14ac:dyDescent="0.3">
      <c r="A26" s="16" t="s">
        <v>55</v>
      </c>
      <c r="B26" s="16"/>
      <c r="C26" s="19"/>
      <c r="D26" s="20"/>
      <c r="E26" s="19"/>
      <c r="F26" s="16"/>
      <c r="G26" s="116">
        <f>C9*C11+E9*E11+G9*G11+I9*I11</f>
        <v>0</v>
      </c>
      <c r="H26" s="117"/>
      <c r="I26" s="118"/>
      <c r="J26" s="119"/>
      <c r="K26" s="120"/>
      <c r="L26" s="120"/>
      <c r="M26" s="120"/>
      <c r="N26" s="9"/>
      <c r="O26" s="3"/>
      <c r="P26" s="3"/>
      <c r="Q26" s="3"/>
      <c r="R26" s="3"/>
      <c r="S26" s="3"/>
      <c r="T26" s="3"/>
    </row>
    <row r="27" spans="1:20" s="4" customFormat="1" ht="6" customHeight="1" x14ac:dyDescent="0.3">
      <c r="A27" s="16"/>
      <c r="B27" s="16"/>
      <c r="C27" s="19"/>
      <c r="D27" s="20"/>
      <c r="E27" s="19"/>
      <c r="F27" s="16"/>
      <c r="G27" s="19"/>
      <c r="H27" s="19"/>
      <c r="I27" s="19"/>
      <c r="J27" s="9"/>
      <c r="K27" s="9"/>
      <c r="L27" s="9"/>
      <c r="M27" s="9"/>
      <c r="N27" s="9"/>
      <c r="O27" s="3"/>
      <c r="P27" s="3"/>
      <c r="Q27" s="3"/>
      <c r="R27" s="3"/>
      <c r="S27" s="3"/>
      <c r="T27" s="3"/>
    </row>
    <row r="28" spans="1:20" s="4" customFormat="1" ht="15" customHeight="1" x14ac:dyDescent="0.3">
      <c r="A28" s="16" t="s">
        <v>9</v>
      </c>
      <c r="B28" s="16"/>
      <c r="C28" s="19"/>
      <c r="D28" s="20"/>
      <c r="E28" s="19"/>
      <c r="F28" s="16"/>
      <c r="G28" s="126"/>
      <c r="H28" s="127"/>
      <c r="I28" s="128"/>
      <c r="J28" s="124"/>
      <c r="K28" s="119"/>
      <c r="L28" s="119"/>
      <c r="M28" s="119"/>
      <c r="N28" s="9"/>
      <c r="O28" s="3"/>
      <c r="P28" s="3"/>
      <c r="Q28" s="3"/>
      <c r="R28" s="3"/>
      <c r="S28" s="3"/>
      <c r="T28" s="3"/>
    </row>
    <row r="29" spans="1:20" s="4" customFormat="1" ht="6" customHeight="1" x14ac:dyDescent="0.3">
      <c r="A29" s="16"/>
      <c r="B29" s="16"/>
      <c r="C29" s="19"/>
      <c r="D29" s="20"/>
      <c r="E29" s="19"/>
      <c r="F29" s="16"/>
      <c r="G29" s="19"/>
      <c r="H29" s="19"/>
      <c r="I29" s="19"/>
      <c r="J29" s="9"/>
      <c r="K29" s="9"/>
      <c r="L29" s="9"/>
      <c r="M29" s="9"/>
      <c r="N29" s="9"/>
      <c r="O29" s="3"/>
      <c r="P29" s="3"/>
      <c r="Q29" s="3"/>
      <c r="R29" s="3"/>
      <c r="S29" s="3"/>
      <c r="T29" s="3"/>
    </row>
    <row r="30" spans="1:20" ht="15" customHeight="1" x14ac:dyDescent="0.3">
      <c r="A30" s="16" t="s">
        <v>10</v>
      </c>
      <c r="B30" s="16"/>
      <c r="C30" s="19"/>
      <c r="D30" s="20"/>
      <c r="E30" s="19"/>
      <c r="F30" s="16"/>
      <c r="G30" s="80">
        <v>100</v>
      </c>
      <c r="H30" s="81"/>
      <c r="I30" s="82"/>
      <c r="J30" s="86" t="s">
        <v>5</v>
      </c>
      <c r="K30" s="87"/>
      <c r="L30" s="87"/>
      <c r="M30" s="87"/>
      <c r="N30" s="9"/>
      <c r="S30" s="47"/>
    </row>
    <row r="31" spans="1:20" s="4" customFormat="1" ht="3.75" customHeight="1" x14ac:dyDescent="0.3">
      <c r="A31" s="16"/>
      <c r="B31" s="16"/>
      <c r="C31" s="19"/>
      <c r="D31" s="20"/>
      <c r="E31" s="19"/>
      <c r="F31" s="16"/>
      <c r="G31" s="19"/>
      <c r="H31" s="19"/>
      <c r="I31" s="19"/>
      <c r="J31" s="8"/>
      <c r="K31" s="59"/>
      <c r="L31" s="59"/>
      <c r="M31" s="59"/>
      <c r="N31" s="9"/>
      <c r="O31" s="3"/>
      <c r="P31" s="3"/>
      <c r="Q31" s="3"/>
      <c r="R31" s="3"/>
      <c r="S31" s="47"/>
      <c r="T31" s="3"/>
    </row>
    <row r="32" spans="1:20" s="4" customFormat="1" ht="15" thickBot="1" x14ac:dyDescent="0.35">
      <c r="A32" s="10" t="s">
        <v>16</v>
      </c>
      <c r="B32" s="10"/>
      <c r="C32" s="125" t="s">
        <v>2</v>
      </c>
      <c r="D32" s="125"/>
      <c r="E32" s="125"/>
      <c r="F32" s="9"/>
      <c r="G32" s="79" t="s">
        <v>52</v>
      </c>
      <c r="H32" s="79"/>
      <c r="I32" s="79"/>
      <c r="J32" s="9"/>
      <c r="K32" s="79" t="s">
        <v>45</v>
      </c>
      <c r="L32" s="79"/>
      <c r="M32" s="79"/>
      <c r="N32" s="9"/>
      <c r="O32" s="3"/>
      <c r="P32" s="3"/>
      <c r="Q32" s="3"/>
      <c r="R32" s="3"/>
      <c r="S32" s="47"/>
      <c r="T32" s="3"/>
    </row>
    <row r="33" spans="1:20" ht="12" customHeight="1" x14ac:dyDescent="0.3">
      <c r="A33" s="129" t="s">
        <v>46</v>
      </c>
      <c r="B33" s="130"/>
      <c r="C33" s="70">
        <v>0</v>
      </c>
      <c r="D33" s="71"/>
      <c r="E33" s="72"/>
      <c r="F33" s="44"/>
      <c r="G33" s="70">
        <f>G26+(G28*G30)</f>
        <v>0</v>
      </c>
      <c r="H33" s="71"/>
      <c r="I33" s="72"/>
      <c r="J33" s="46"/>
      <c r="K33" s="104">
        <f t="shared" ref="K33:K38" si="0">C33-G33</f>
        <v>0</v>
      </c>
      <c r="L33" s="105"/>
      <c r="M33" s="106"/>
      <c r="N33" s="9"/>
      <c r="O33" s="39"/>
      <c r="S33" s="47"/>
    </row>
    <row r="34" spans="1:20" s="4" customFormat="1" ht="12" customHeight="1" x14ac:dyDescent="0.3">
      <c r="A34" s="129" t="s">
        <v>17</v>
      </c>
      <c r="B34" s="130"/>
      <c r="C34" s="70">
        <f>$C$24</f>
        <v>50</v>
      </c>
      <c r="D34" s="71"/>
      <c r="E34" s="72"/>
      <c r="F34" s="44"/>
      <c r="G34" s="73">
        <f>G24</f>
        <v>0</v>
      </c>
      <c r="H34" s="71"/>
      <c r="I34" s="72"/>
      <c r="J34" s="45"/>
      <c r="K34" s="102">
        <f t="shared" si="0"/>
        <v>50</v>
      </c>
      <c r="L34" s="74"/>
      <c r="M34" s="103"/>
      <c r="N34" s="9"/>
      <c r="O34" s="39"/>
      <c r="P34" s="3"/>
      <c r="Q34" s="3"/>
      <c r="R34" s="3"/>
      <c r="S34" s="47"/>
      <c r="T34" s="3"/>
    </row>
    <row r="35" spans="1:20" ht="12" customHeight="1" x14ac:dyDescent="0.3">
      <c r="A35" s="129" t="s">
        <v>18</v>
      </c>
      <c r="B35" s="130"/>
      <c r="C35" s="70">
        <f>$C$24</f>
        <v>50</v>
      </c>
      <c r="D35" s="71"/>
      <c r="E35" s="72"/>
      <c r="F35" s="44"/>
      <c r="G35" s="73">
        <f>G24</f>
        <v>0</v>
      </c>
      <c r="H35" s="74"/>
      <c r="I35" s="75"/>
      <c r="J35" s="45"/>
      <c r="K35" s="67">
        <f t="shared" si="0"/>
        <v>50</v>
      </c>
      <c r="L35" s="68"/>
      <c r="M35" s="69"/>
      <c r="N35" s="9"/>
      <c r="O35" s="40"/>
      <c r="S35" s="47"/>
    </row>
    <row r="36" spans="1:20" ht="12" customHeight="1" x14ac:dyDescent="0.3">
      <c r="A36" s="131" t="s">
        <v>19</v>
      </c>
      <c r="B36" s="132"/>
      <c r="C36" s="70">
        <f>$C$24</f>
        <v>50</v>
      </c>
      <c r="D36" s="71"/>
      <c r="E36" s="72"/>
      <c r="F36" s="44"/>
      <c r="G36" s="73">
        <f>G24</f>
        <v>0</v>
      </c>
      <c r="H36" s="74"/>
      <c r="I36" s="75"/>
      <c r="J36" s="45"/>
      <c r="K36" s="67">
        <f t="shared" si="0"/>
        <v>50</v>
      </c>
      <c r="L36" s="68"/>
      <c r="M36" s="69"/>
      <c r="N36" s="9"/>
    </row>
    <row r="37" spans="1:20" ht="12" customHeight="1" x14ac:dyDescent="0.3">
      <c r="A37" s="131" t="s">
        <v>20</v>
      </c>
      <c r="B37" s="132"/>
      <c r="C37" s="70">
        <f>$C$24</f>
        <v>50</v>
      </c>
      <c r="D37" s="71"/>
      <c r="E37" s="72"/>
      <c r="F37" s="44"/>
      <c r="G37" s="73">
        <f>G24</f>
        <v>0</v>
      </c>
      <c r="H37" s="71"/>
      <c r="I37" s="72"/>
      <c r="J37" s="45"/>
      <c r="K37" s="67">
        <f t="shared" si="0"/>
        <v>50</v>
      </c>
      <c r="L37" s="68"/>
      <c r="M37" s="69"/>
      <c r="N37" s="9"/>
    </row>
    <row r="38" spans="1:20" ht="12" customHeight="1" thickBot="1" x14ac:dyDescent="0.35">
      <c r="A38" s="131" t="s">
        <v>21</v>
      </c>
      <c r="B38" s="132"/>
      <c r="C38" s="70">
        <f>$C$24</f>
        <v>50</v>
      </c>
      <c r="D38" s="71"/>
      <c r="E38" s="72"/>
      <c r="F38" s="44"/>
      <c r="G38" s="73">
        <f>G24</f>
        <v>0</v>
      </c>
      <c r="H38" s="74"/>
      <c r="I38" s="75"/>
      <c r="J38" s="45"/>
      <c r="K38" s="67">
        <f t="shared" si="0"/>
        <v>50</v>
      </c>
      <c r="L38" s="68"/>
      <c r="M38" s="69"/>
      <c r="N38" s="9"/>
    </row>
    <row r="39" spans="1:20" ht="15" thickBot="1" x14ac:dyDescent="0.35">
      <c r="A39" s="16" t="s">
        <v>22</v>
      </c>
      <c r="B39" s="16"/>
      <c r="C39" s="76">
        <f>SUM(C33:E38)</f>
        <v>250</v>
      </c>
      <c r="D39" s="77"/>
      <c r="E39" s="78"/>
      <c r="F39" s="21"/>
      <c r="G39" s="108">
        <f>SUM(G33:I38)</f>
        <v>0</v>
      </c>
      <c r="H39" s="109"/>
      <c r="I39" s="110"/>
      <c r="J39" s="22"/>
      <c r="K39" s="83">
        <f>SUM(K33:M38)</f>
        <v>250</v>
      </c>
      <c r="L39" s="84"/>
      <c r="M39" s="85"/>
      <c r="N39" s="56" t="s">
        <v>50</v>
      </c>
    </row>
    <row r="40" spans="1:20" ht="6" customHeight="1" x14ac:dyDescent="0.3">
      <c r="A40" s="16"/>
      <c r="B40" s="16"/>
      <c r="C40" s="23"/>
      <c r="D40" s="23"/>
      <c r="E40" s="23"/>
      <c r="F40" s="16"/>
      <c r="G40" s="23"/>
      <c r="H40" s="23"/>
      <c r="I40" s="23"/>
      <c r="J40" s="9"/>
      <c r="K40" s="23"/>
      <c r="L40" s="23"/>
      <c r="M40" s="23"/>
      <c r="N40" s="9"/>
    </row>
    <row r="41" spans="1:20" s="3" customFormat="1" ht="6" customHeight="1" x14ac:dyDescent="0.3">
      <c r="A41" s="26"/>
      <c r="B41" s="26"/>
      <c r="C41" s="27"/>
      <c r="D41" s="26"/>
      <c r="E41" s="27"/>
      <c r="F41" s="26"/>
      <c r="G41" s="28"/>
      <c r="H41" s="28"/>
      <c r="I41" s="28"/>
      <c r="J41" s="27"/>
      <c r="K41" s="27"/>
      <c r="L41" s="27"/>
      <c r="M41" s="27"/>
      <c r="N41" s="27"/>
      <c r="O41"/>
    </row>
    <row r="42" spans="1:20" ht="15" customHeight="1" x14ac:dyDescent="0.3">
      <c r="A42" s="26"/>
      <c r="B42" s="27"/>
      <c r="C42" s="26"/>
      <c r="D42" s="26"/>
      <c r="E42" s="26"/>
      <c r="F42" s="29"/>
      <c r="G42" s="88">
        <f>K39</f>
        <v>250</v>
      </c>
      <c r="H42" s="89"/>
      <c r="I42" s="90"/>
      <c r="J42" s="27"/>
      <c r="K42" s="101" t="s">
        <v>53</v>
      </c>
      <c r="L42" s="101"/>
      <c r="M42" s="101"/>
      <c r="N42" s="101"/>
      <c r="O42"/>
    </row>
    <row r="43" spans="1:20" ht="3.75" customHeight="1" x14ac:dyDescent="0.3">
      <c r="A43" s="27"/>
      <c r="B43" s="27"/>
      <c r="C43" s="58"/>
      <c r="D43" s="58"/>
      <c r="E43" s="58"/>
      <c r="F43" s="29"/>
      <c r="G43" s="58"/>
      <c r="H43" s="58"/>
      <c r="I43" s="58"/>
      <c r="J43" s="27"/>
      <c r="K43" s="29"/>
      <c r="L43" s="27"/>
      <c r="M43" s="27"/>
      <c r="N43" s="27"/>
      <c r="O43"/>
    </row>
    <row r="44" spans="1:20" x14ac:dyDescent="0.3">
      <c r="A44" s="26" t="s">
        <v>40</v>
      </c>
      <c r="B44" s="27"/>
      <c r="C44" s="94">
        <f>G33/C34*12</f>
        <v>0</v>
      </c>
      <c r="D44" s="95"/>
      <c r="E44" s="96"/>
      <c r="F44" s="29"/>
      <c r="G44" s="91">
        <f>C9*C11+E9*E11+G9*G11+I9*I11+G28*G30</f>
        <v>0</v>
      </c>
      <c r="H44" s="92"/>
      <c r="I44" s="93"/>
      <c r="J44" s="27"/>
      <c r="K44" s="100" t="s">
        <v>54</v>
      </c>
      <c r="L44" s="100"/>
      <c r="M44" s="100"/>
      <c r="N44" s="100"/>
      <c r="O44"/>
    </row>
    <row r="45" spans="1:20" ht="3.75" customHeight="1" x14ac:dyDescent="0.3">
      <c r="A45" s="26"/>
      <c r="B45" s="27"/>
      <c r="C45" s="58"/>
      <c r="D45" s="58"/>
      <c r="E45" s="58"/>
      <c r="F45" s="29"/>
      <c r="G45" s="58"/>
      <c r="H45" s="58"/>
      <c r="I45" s="58"/>
      <c r="J45" s="27"/>
      <c r="K45" s="29"/>
      <c r="L45" s="27"/>
      <c r="M45" s="27"/>
      <c r="N45" s="27"/>
      <c r="O45"/>
    </row>
    <row r="46" spans="1:20" x14ac:dyDescent="0.3">
      <c r="A46" s="26" t="s">
        <v>41</v>
      </c>
      <c r="B46" s="27"/>
      <c r="C46" s="97">
        <f>52*(C18-G18)/60</f>
        <v>0</v>
      </c>
      <c r="D46" s="98"/>
      <c r="E46" s="99"/>
      <c r="F46" s="29"/>
      <c r="G46" s="54" t="e">
        <f>X!B24</f>
        <v>#DIV/0!</v>
      </c>
      <c r="H46" s="55"/>
      <c r="I46" s="54" t="e">
        <f>IRR(K33:M38)</f>
        <v>#NUM!</v>
      </c>
      <c r="J46" s="27"/>
      <c r="K46" s="29" t="s">
        <v>4</v>
      </c>
      <c r="L46" s="27"/>
      <c r="M46" s="27"/>
      <c r="N46" s="37"/>
      <c r="O46"/>
    </row>
    <row r="47" spans="1:20" ht="12.75" customHeight="1" x14ac:dyDescent="0.3">
      <c r="A47" s="26"/>
      <c r="B47" s="26"/>
      <c r="C47" s="26"/>
      <c r="D47" s="26"/>
      <c r="E47" s="26"/>
      <c r="F47" s="26"/>
      <c r="G47" s="58" t="s">
        <v>43</v>
      </c>
      <c r="H47" s="58"/>
      <c r="I47" s="58" t="s">
        <v>48</v>
      </c>
      <c r="J47" s="26"/>
      <c r="K47" s="26"/>
      <c r="L47" s="26"/>
      <c r="M47" s="26"/>
      <c r="N47" s="26"/>
      <c r="O47" s="107"/>
      <c r="P47" s="107"/>
      <c r="Q47" s="107"/>
      <c r="R47" s="107"/>
      <c r="S47" s="107"/>
      <c r="T47" s="2"/>
    </row>
    <row r="48" spans="1:20" ht="9" customHeight="1" x14ac:dyDescent="0.3">
      <c r="O48" s="2"/>
      <c r="P48" s="2"/>
      <c r="Q48" s="2"/>
      <c r="R48" s="2"/>
      <c r="S48" s="2"/>
      <c r="T48" s="2"/>
    </row>
    <row r="49" spans="6:20" x14ac:dyDescent="0.3">
      <c r="O49" s="107"/>
      <c r="P49" s="107"/>
      <c r="Q49" s="107"/>
      <c r="R49" s="107"/>
      <c r="S49" s="107"/>
      <c r="T49" s="2"/>
    </row>
    <row r="50" spans="6:20" ht="9" customHeight="1" x14ac:dyDescent="0.3">
      <c r="O50" s="2"/>
      <c r="P50" s="2"/>
      <c r="Q50" s="2"/>
      <c r="R50" s="2"/>
      <c r="S50" s="2"/>
      <c r="T50" s="2"/>
    </row>
    <row r="51" spans="6:20" x14ac:dyDescent="0.3">
      <c r="O51" s="107"/>
      <c r="P51" s="107"/>
      <c r="Q51" s="107"/>
      <c r="R51" s="107"/>
      <c r="S51" s="107"/>
      <c r="T51" s="2"/>
    </row>
    <row r="56" spans="6:20" x14ac:dyDescent="0.3">
      <c r="F56" s="1"/>
    </row>
  </sheetData>
  <sheetProtection algorithmName="SHA-512" hashValue="45RfKSzer0tS3dwKIgoPECbTuZxgxokJoz7nJAnGjYfCPkiJ+FU1lsJgi3WAkdk6jlZ52BZ+6fZomugdtxtt7w==" saltValue="wdcz6qBTbJGnFHG6KajFug==" spinCount="100000" sheet="1" objects="1" scenarios="1" selectLockedCells="1"/>
  <mergeCells count="65">
    <mergeCell ref="A33:B33"/>
    <mergeCell ref="A35:B35"/>
    <mergeCell ref="A36:B36"/>
    <mergeCell ref="A37:B37"/>
    <mergeCell ref="A38:B38"/>
    <mergeCell ref="A34:B34"/>
    <mergeCell ref="O8:S8"/>
    <mergeCell ref="C17:E17"/>
    <mergeCell ref="G17:I17"/>
    <mergeCell ref="C24:E24"/>
    <mergeCell ref="E13:G13"/>
    <mergeCell ref="C18:E18"/>
    <mergeCell ref="C20:E20"/>
    <mergeCell ref="J18:M18"/>
    <mergeCell ref="G26:I26"/>
    <mergeCell ref="J26:M26"/>
    <mergeCell ref="G18:I18"/>
    <mergeCell ref="G20:I20"/>
    <mergeCell ref="J20:M20"/>
    <mergeCell ref="O51:S51"/>
    <mergeCell ref="G39:I39"/>
    <mergeCell ref="C39:E39"/>
    <mergeCell ref="O47:S47"/>
    <mergeCell ref="O49:S49"/>
    <mergeCell ref="G42:I42"/>
    <mergeCell ref="G44:I44"/>
    <mergeCell ref="C44:E44"/>
    <mergeCell ref="C46:E46"/>
    <mergeCell ref="K44:N44"/>
    <mergeCell ref="K42:N42"/>
    <mergeCell ref="K39:M39"/>
    <mergeCell ref="C33:E33"/>
    <mergeCell ref="G33:I33"/>
    <mergeCell ref="C38:E38"/>
    <mergeCell ref="J30:M30"/>
    <mergeCell ref="C35:E35"/>
    <mergeCell ref="G35:I35"/>
    <mergeCell ref="K36:M36"/>
    <mergeCell ref="G32:I32"/>
    <mergeCell ref="C34:E34"/>
    <mergeCell ref="G34:I34"/>
    <mergeCell ref="K34:M34"/>
    <mergeCell ref="K33:M33"/>
    <mergeCell ref="K35:M35"/>
    <mergeCell ref="C32:E32"/>
    <mergeCell ref="K37:M37"/>
    <mergeCell ref="K38:M38"/>
    <mergeCell ref="C36:E36"/>
    <mergeCell ref="G36:I36"/>
    <mergeCell ref="G22:I22"/>
    <mergeCell ref="G24:I24"/>
    <mergeCell ref="C37:E37"/>
    <mergeCell ref="G37:I37"/>
    <mergeCell ref="K32:M32"/>
    <mergeCell ref="G30:I30"/>
    <mergeCell ref="G38:I38"/>
    <mergeCell ref="C22:E22"/>
    <mergeCell ref="J28:M28"/>
    <mergeCell ref="G28:I28"/>
    <mergeCell ref="C3:E3"/>
    <mergeCell ref="C4:E4"/>
    <mergeCell ref="G3:L3"/>
    <mergeCell ref="G4:L4"/>
    <mergeCell ref="E15:G15"/>
    <mergeCell ref="A6:N6"/>
  </mergeCells>
  <pageMargins left="0.25" right="0.25" top="0.75" bottom="0.75" header="0.3" footer="0.3"/>
  <pageSetup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24"/>
  <sheetViews>
    <sheetView showGridLines="0" showRowColHeaders="0" zoomScale="140" zoomScaleNormal="140" workbookViewId="0">
      <selection activeCell="A27" sqref="A27"/>
    </sheetView>
  </sheetViews>
  <sheetFormatPr defaultColWidth="11.5546875" defaultRowHeight="14.4" x14ac:dyDescent="0.3"/>
  <cols>
    <col min="1" max="1" width="34.109375" bestFit="1" customWidth="1"/>
    <col min="2" max="2" width="13" customWidth="1"/>
    <col min="3" max="3" width="15.44140625" customWidth="1"/>
    <col min="4" max="256" width="8.77734375" customWidth="1"/>
  </cols>
  <sheetData>
    <row r="1" spans="1:3" s="4" customFormat="1" x14ac:dyDescent="0.3">
      <c r="A1" s="133" t="s">
        <v>25</v>
      </c>
      <c r="B1" s="133"/>
      <c r="C1" s="133"/>
    </row>
    <row r="2" spans="1:3" s="4" customFormat="1" x14ac:dyDescent="0.3">
      <c r="A2" s="134" t="s">
        <v>26</v>
      </c>
      <c r="B2" s="134"/>
      <c r="C2" s="134"/>
    </row>
    <row r="3" spans="1:3" s="4" customFormat="1" x14ac:dyDescent="0.3">
      <c r="A3" s="36"/>
      <c r="B3" s="34" t="s">
        <v>2</v>
      </c>
      <c r="C3" s="34" t="s">
        <v>39</v>
      </c>
    </row>
    <row r="4" spans="1:3" s="4" customFormat="1" x14ac:dyDescent="0.3">
      <c r="A4" s="30" t="s">
        <v>24</v>
      </c>
      <c r="B4" s="35"/>
      <c r="C4" s="31">
        <f>'Cost Justification Worksheet'!G44</f>
        <v>0</v>
      </c>
    </row>
    <row r="5" spans="1:3" s="4" customFormat="1" x14ac:dyDescent="0.3">
      <c r="A5" s="30" t="s">
        <v>29</v>
      </c>
      <c r="B5" s="31">
        <f>'Cost Justification Worksheet'!C24</f>
        <v>50</v>
      </c>
      <c r="C5" s="31">
        <f>'Cost Justification Worksheet'!G24</f>
        <v>0</v>
      </c>
    </row>
    <row r="6" spans="1:3" x14ac:dyDescent="0.3">
      <c r="A6" s="30" t="s">
        <v>23</v>
      </c>
      <c r="B6" s="31">
        <f>B5/2</f>
        <v>25</v>
      </c>
      <c r="C6" s="31">
        <f>C5/2</f>
        <v>0</v>
      </c>
    </row>
    <row r="7" spans="1:3" s="4" customFormat="1" x14ac:dyDescent="0.3">
      <c r="A7" s="35"/>
      <c r="B7" s="35"/>
      <c r="C7" s="35"/>
    </row>
    <row r="8" spans="1:3" x14ac:dyDescent="0.3">
      <c r="A8" s="33" t="s">
        <v>27</v>
      </c>
      <c r="B8" s="34" t="s">
        <v>2</v>
      </c>
      <c r="C8" s="34" t="s">
        <v>39</v>
      </c>
    </row>
    <row r="9" spans="1:3" x14ac:dyDescent="0.3">
      <c r="A9" s="32" t="s">
        <v>30</v>
      </c>
      <c r="B9" s="31">
        <f>B6</f>
        <v>25</v>
      </c>
      <c r="C9" s="31">
        <f>C4+C6</f>
        <v>0</v>
      </c>
    </row>
    <row r="10" spans="1:3" x14ac:dyDescent="0.3">
      <c r="A10" s="32" t="s">
        <v>31</v>
      </c>
      <c r="B10" s="31">
        <f>$B$6+B9</f>
        <v>50</v>
      </c>
      <c r="C10" s="31">
        <f>$C$6+C9</f>
        <v>0</v>
      </c>
    </row>
    <row r="11" spans="1:3" x14ac:dyDescent="0.3">
      <c r="A11" s="32" t="s">
        <v>32</v>
      </c>
      <c r="B11" s="31">
        <f>$B$6+B10</f>
        <v>75</v>
      </c>
      <c r="C11" s="31">
        <f t="shared" ref="C11:C18" si="0">$C$6+C10</f>
        <v>0</v>
      </c>
    </row>
    <row r="12" spans="1:3" x14ac:dyDescent="0.3">
      <c r="A12" s="32" t="s">
        <v>33</v>
      </c>
      <c r="B12" s="31">
        <f t="shared" ref="B12:B18" si="1">$B$6+B11</f>
        <v>100</v>
      </c>
      <c r="C12" s="31">
        <f t="shared" si="0"/>
        <v>0</v>
      </c>
    </row>
    <row r="13" spans="1:3" x14ac:dyDescent="0.3">
      <c r="A13" s="32" t="s">
        <v>34</v>
      </c>
      <c r="B13" s="31">
        <f t="shared" si="1"/>
        <v>125</v>
      </c>
      <c r="C13" s="31">
        <f t="shared" si="0"/>
        <v>0</v>
      </c>
    </row>
    <row r="14" spans="1:3" x14ac:dyDescent="0.3">
      <c r="A14" s="32" t="s">
        <v>35</v>
      </c>
      <c r="B14" s="31">
        <f t="shared" si="1"/>
        <v>150</v>
      </c>
      <c r="C14" s="31">
        <f t="shared" si="0"/>
        <v>0</v>
      </c>
    </row>
    <row r="15" spans="1:3" x14ac:dyDescent="0.3">
      <c r="A15" s="32" t="s">
        <v>36</v>
      </c>
      <c r="B15" s="31">
        <f t="shared" si="1"/>
        <v>175</v>
      </c>
      <c r="C15" s="31">
        <f t="shared" si="0"/>
        <v>0</v>
      </c>
    </row>
    <row r="16" spans="1:3" x14ac:dyDescent="0.3">
      <c r="A16" s="32" t="s">
        <v>37</v>
      </c>
      <c r="B16" s="31">
        <f t="shared" si="1"/>
        <v>200</v>
      </c>
      <c r="C16" s="31">
        <f t="shared" si="0"/>
        <v>0</v>
      </c>
    </row>
    <row r="17" spans="1:3" x14ac:dyDescent="0.3">
      <c r="A17" s="32" t="s">
        <v>28</v>
      </c>
      <c r="B17" s="31">
        <f t="shared" si="1"/>
        <v>225</v>
      </c>
      <c r="C17" s="31">
        <f t="shared" si="0"/>
        <v>0</v>
      </c>
    </row>
    <row r="18" spans="1:3" x14ac:dyDescent="0.3">
      <c r="A18" s="32" t="s">
        <v>38</v>
      </c>
      <c r="B18" s="31">
        <f t="shared" si="1"/>
        <v>250</v>
      </c>
      <c r="C18" s="31">
        <f t="shared" si="0"/>
        <v>0</v>
      </c>
    </row>
    <row r="19" spans="1:3" x14ac:dyDescent="0.3">
      <c r="A19" s="50"/>
      <c r="B19" s="51"/>
      <c r="C19" s="43"/>
    </row>
    <row r="20" spans="1:3" s="4" customFormat="1" x14ac:dyDescent="0.3">
      <c r="A20" s="135" t="s">
        <v>4</v>
      </c>
      <c r="B20" s="136"/>
    </row>
    <row r="21" spans="1:3" x14ac:dyDescent="0.3">
      <c r="A21" s="52" t="s">
        <v>42</v>
      </c>
      <c r="B21" s="53">
        <f>'Cost Justification Worksheet'!G28*'Cost Justification Worksheet'!G30</f>
        <v>0</v>
      </c>
    </row>
    <row r="22" spans="1:3" x14ac:dyDescent="0.3">
      <c r="A22" s="41" t="s">
        <v>44</v>
      </c>
      <c r="B22" s="31">
        <f>'Cost Justification Worksheet'!K35*5</f>
        <v>250</v>
      </c>
    </row>
    <row r="23" spans="1:3" s="4" customFormat="1" x14ac:dyDescent="0.3">
      <c r="A23" s="41" t="s">
        <v>47</v>
      </c>
      <c r="B23" s="49">
        <f>'Cost Justification Worksheet'!G26</f>
        <v>0</v>
      </c>
    </row>
    <row r="24" spans="1:3" x14ac:dyDescent="0.3">
      <c r="A24" s="48" t="s">
        <v>43</v>
      </c>
      <c r="B24" s="42" t="e">
        <f>(B22-(B23+X!B21))/(B23+X!B21)</f>
        <v>#DIV/0!</v>
      </c>
    </row>
  </sheetData>
  <sheetProtection sheet="1" objects="1" scenarios="1" selectLockedCells="1" selectUnlockedCells="1"/>
  <mergeCells count="3">
    <mergeCell ref="A1:C1"/>
    <mergeCell ref="A2:C2"/>
    <mergeCell ref="A20:B20"/>
  </mergeCells>
  <pageMargins left="0.7" right="0.7" top="0.75" bottom="0.75" header="0.3" footer="0.3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Cost Justification Worksheet</vt:lpstr>
      <vt:lpstr>X</vt:lpstr>
      <vt:lpstr>'Cost Justification Worksheet'!Print_Area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Bridget Haley</dc:creator>
  <cp:lastModifiedBy>Shannon Warren</cp:lastModifiedBy>
  <cp:lastPrinted>2012-03-28T13:48:14Z</cp:lastPrinted>
  <dcterms:created xsi:type="dcterms:W3CDTF">2011-10-19T12:58:24Z</dcterms:created>
  <dcterms:modified xsi:type="dcterms:W3CDTF">2020-05-22T16:36:18Z</dcterms:modified>
</cp:coreProperties>
</file>